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ylco\Compras\2021\Cotações\Forjados\"/>
    </mc:Choice>
  </mc:AlternateContent>
  <xr:revisionPtr revIDLastSave="0" documentId="8_{473D5F02-FC7C-4838-B417-B9443DE0418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  <sheet name="Plan2" sheetId="2" r:id="rId2"/>
    <sheet name="Plan3" sheetId="3" r:id="rId3"/>
  </sheets>
  <calcPr calcId="191029"/>
</workbook>
</file>

<file path=xl/calcChain.xml><?xml version="1.0" encoding="utf-8"?>
<calcChain xmlns="http://schemas.openxmlformats.org/spreadsheetml/2006/main">
  <c r="M30" i="1" l="1"/>
  <c r="M26" i="1"/>
  <c r="M25" i="1"/>
  <c r="M24" i="1"/>
  <c r="M20" i="1"/>
  <c r="M19" i="1"/>
  <c r="M18" i="1"/>
  <c r="M27" i="1"/>
  <c r="M28" i="1"/>
  <c r="H24" i="1"/>
  <c r="H21" i="1"/>
  <c r="K30" i="1"/>
  <c r="G30" i="1" s="1"/>
  <c r="H30" i="1" s="1"/>
  <c r="K24" i="1"/>
  <c r="G24" i="1" s="1"/>
  <c r="K25" i="1"/>
  <c r="G25" i="1" s="1"/>
  <c r="H25" i="1" s="1"/>
  <c r="K26" i="1"/>
  <c r="G26" i="1" s="1"/>
  <c r="H26" i="1" s="1"/>
  <c r="K27" i="1"/>
  <c r="G27" i="1" s="1"/>
  <c r="H27" i="1" s="1"/>
  <c r="K28" i="1"/>
  <c r="G28" i="1" s="1"/>
  <c r="H28" i="1" s="1"/>
  <c r="K29" i="1"/>
  <c r="G29" i="1" s="1"/>
  <c r="H29" i="1" s="1"/>
  <c r="I22" i="1"/>
  <c r="K22" i="1" s="1"/>
  <c r="G22" i="1" s="1"/>
  <c r="H22" i="1" s="1"/>
  <c r="I23" i="1"/>
  <c r="K23" i="1" s="1"/>
  <c r="G23" i="1" s="1"/>
  <c r="H23" i="1" s="1"/>
  <c r="I21" i="1"/>
  <c r="K21" i="1" s="1"/>
  <c r="G21" i="1" s="1"/>
  <c r="I19" i="1"/>
  <c r="K19" i="1" s="1"/>
  <c r="G19" i="1" s="1"/>
  <c r="H19" i="1" s="1"/>
  <c r="I20" i="1"/>
  <c r="K20" i="1" s="1"/>
  <c r="G20" i="1" s="1"/>
  <c r="H20" i="1" s="1"/>
  <c r="I18" i="1"/>
  <c r="K18" i="1" s="1"/>
  <c r="G18" i="1" l="1"/>
  <c r="H18" i="1" s="1"/>
  <c r="K31" i="1"/>
</calcChain>
</file>

<file path=xl/sharedStrings.xml><?xml version="1.0" encoding="utf-8"?>
<sst xmlns="http://schemas.openxmlformats.org/spreadsheetml/2006/main" count="47" uniqueCount="41">
  <si>
    <t>PRODUTO</t>
  </si>
  <si>
    <t>PESO DE CORTE</t>
  </si>
  <si>
    <t xml:space="preserve">PREÇO </t>
  </si>
  <si>
    <t>EFT30&lt;32</t>
  </si>
  <si>
    <t>EFT30&lt;48</t>
  </si>
  <si>
    <t>EFT30&lt;64</t>
  </si>
  <si>
    <t>EFT30&lt;32B</t>
  </si>
  <si>
    <t>EFT30&lt;48B</t>
  </si>
  <si>
    <t>EFT30&lt;64B</t>
  </si>
  <si>
    <t>ENFT30&lt;32</t>
  </si>
  <si>
    <t>ENFT30&lt;48</t>
  </si>
  <si>
    <t>ENFT30&lt;64</t>
  </si>
  <si>
    <t>ENFT30&lt;32B</t>
  </si>
  <si>
    <t>ENFT30&lt;48B</t>
  </si>
  <si>
    <t>ENFT30&lt;64B</t>
  </si>
  <si>
    <t>EIXO PROLONGADOR</t>
  </si>
  <si>
    <t>LOTE</t>
  </si>
  <si>
    <t>2.4</t>
  </si>
  <si>
    <t>Segue orçamento conforme protótipos de forjados enviados por vossa senhoria.</t>
  </si>
  <si>
    <t>EFT30B   C=138</t>
  </si>
  <si>
    <t>ENT30   C=33</t>
  </si>
  <si>
    <t>ENT30   C=40</t>
  </si>
  <si>
    <t>AS SIGLAS EF= ENGRRENAGEM FORJADAS,  EN ENGRANAGEM FORFADA</t>
  </si>
  <si>
    <t>EFT30    C=128</t>
  </si>
  <si>
    <t xml:space="preserve">                                                                                                                                                              Preços mencionados acima podem ser corrigidos conforme a variação de preços ao consumidor</t>
  </si>
  <si>
    <t>Atenciosamente</t>
  </si>
  <si>
    <t>Luiz Andrade</t>
  </si>
  <si>
    <t>RL INDUSTRIAL</t>
  </si>
  <si>
    <t>AV MAESTRO LAZARO ROZA 145    IPERÓ   SÃO PAULO      CEL (15) 997031171</t>
  </si>
  <si>
    <t>BOA TARDE</t>
  </si>
  <si>
    <t>VALOR MATERIAL</t>
  </si>
  <si>
    <t>DIAM. MATERIAL</t>
  </si>
  <si>
    <t>QTDE DE MATERIAL LOTE</t>
  </si>
  <si>
    <t>TOTAL BARRAS</t>
  </si>
  <si>
    <t>VALOR BARRA</t>
  </si>
  <si>
    <t>TOTAL MATERIAL + FORJA</t>
  </si>
  <si>
    <t>CODIGO MATERIAL</t>
  </si>
  <si>
    <t>VALOR LIQUIDO MATERIAL PRIMA ATUAL</t>
  </si>
  <si>
    <t>Sem compra</t>
  </si>
  <si>
    <t>VOLUME DE COMPRA</t>
  </si>
  <si>
    <t>Sem demanda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</si>
</sst>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0_ ;\-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u/>
      <sz val="3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0" fillId="0" borderId="3" xfId="0" applyBorder="1" applyAlignment="1">
      <alignment horizontal="center"/>
    </xf>
    <xf numFmtId="44" fontId="0" fillId="0" borderId="3" xfId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center"/>
    </xf>
    <xf numFmtId="0" fontId="3" fillId="0" borderId="0" xfId="0" applyFont="1"/>
    <xf numFmtId="0" fontId="0" fillId="0" borderId="1" xfId="0" applyFill="1" applyBorder="1" applyAlignment="1">
      <alignment horizontal="center"/>
    </xf>
    <xf numFmtId="0" fontId="0" fillId="0" borderId="1" xfId="0" applyBorder="1"/>
    <xf numFmtId="164" fontId="0" fillId="0" borderId="1" xfId="2" applyNumberFormat="1" applyFont="1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1" xfId="0" applyNumberFormat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44" fontId="0" fillId="2" borderId="1" xfId="1" applyFont="1" applyFill="1" applyBorder="1" applyAlignment="1">
      <alignment horizontal="center"/>
    </xf>
    <xf numFmtId="44" fontId="0" fillId="2" borderId="1" xfId="0" applyNumberFormat="1" applyFill="1" applyBorder="1"/>
    <xf numFmtId="164" fontId="0" fillId="2" borderId="1" xfId="2" applyNumberFormat="1" applyFont="1" applyFill="1" applyBorder="1" applyAlignment="1">
      <alignment horizontal="center"/>
    </xf>
    <xf numFmtId="0" fontId="0" fillId="2" borderId="1" xfId="0" applyFill="1" applyBorder="1"/>
    <xf numFmtId="44" fontId="0" fillId="2" borderId="1" xfId="1" applyFont="1" applyFill="1" applyBorder="1"/>
    <xf numFmtId="0" fontId="2" fillId="2" borderId="2" xfId="0" applyFont="1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44" fontId="0" fillId="2" borderId="2" xfId="1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1" fontId="0" fillId="0" borderId="1" xfId="0" applyNumberFormat="1" applyBorder="1" applyAlignment="1">
      <alignment horizontal="center"/>
    </xf>
    <xf numFmtId="0" fontId="0" fillId="0" borderId="4" xfId="0" applyFill="1" applyBorder="1" applyAlignment="1">
      <alignment horizontal="center"/>
    </xf>
    <xf numFmtId="165" fontId="0" fillId="2" borderId="1" xfId="1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847725</xdr:colOff>
      <xdr:row>0</xdr:row>
      <xdr:rowOff>533400</xdr:rowOff>
    </xdr:from>
    <xdr:to>
      <xdr:col>3</xdr:col>
      <xdr:colOff>219075</xdr:colOff>
      <xdr:row>0</xdr:row>
      <xdr:rowOff>1438276</xdr:rowOff>
    </xdr:to>
    <xdr:pic>
      <xdr:nvPicPr>
        <xdr:cNvPr id="2" name="Imagem 1" descr="C:\Users\Win7\Desktop\logo nov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52550" y="533400"/>
          <a:ext cx="1457325" cy="904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6"/>
  <sheetViews>
    <sheetView tabSelected="1" topLeftCell="A17" zoomScale="115" zoomScaleNormal="115" workbookViewId="0">
      <selection activeCell="O19" sqref="O19"/>
    </sheetView>
  </sheetViews>
  <sheetFormatPr defaultRowHeight="15" x14ac:dyDescent="0.25"/>
  <cols>
    <col min="1" max="1" width="7.5703125" customWidth="1"/>
    <col min="2" max="2" width="16.5703125" customWidth="1"/>
    <col min="3" max="3" width="14.7109375" customWidth="1"/>
    <col min="4" max="4" width="14" customWidth="1"/>
    <col min="5" max="5" width="9.140625" customWidth="1"/>
    <col min="6" max="6" width="15.85546875" customWidth="1"/>
    <col min="7" max="8" width="17.85546875" customWidth="1"/>
    <col min="9" max="9" width="17.28515625" hidden="1" customWidth="1"/>
    <col min="10" max="10" width="14.5703125" hidden="1" customWidth="1"/>
    <col min="11" max="11" width="15.140625" hidden="1" customWidth="1"/>
    <col min="12" max="12" width="25.85546875" bestFit="1" customWidth="1"/>
    <col min="13" max="13" width="19" customWidth="1"/>
    <col min="14" max="14" width="14.85546875" customWidth="1"/>
  </cols>
  <sheetData>
    <row r="1" spans="2:3" ht="116.25" customHeight="1" x14ac:dyDescent="0.25"/>
    <row r="2" spans="2:3" ht="46.5" x14ac:dyDescent="0.7">
      <c r="B2" s="8" t="s">
        <v>27</v>
      </c>
    </row>
    <row r="3" spans="2:3" x14ac:dyDescent="0.25">
      <c r="B3" t="s">
        <v>28</v>
      </c>
    </row>
    <row r="6" spans="2:3" x14ac:dyDescent="0.25">
      <c r="B6" t="s">
        <v>29</v>
      </c>
    </row>
    <row r="8" spans="2:3" x14ac:dyDescent="0.25">
      <c r="B8" t="s">
        <v>18</v>
      </c>
    </row>
    <row r="10" spans="2:3" x14ac:dyDescent="0.25">
      <c r="B10" t="s">
        <v>22</v>
      </c>
    </row>
    <row r="12" spans="2:3" x14ac:dyDescent="0.25">
      <c r="B12" s="6" t="s">
        <v>23</v>
      </c>
      <c r="C12">
        <v>128</v>
      </c>
    </row>
    <row r="13" spans="2:3" x14ac:dyDescent="0.25">
      <c r="B13" s="6" t="s">
        <v>19</v>
      </c>
      <c r="C13">
        <v>138</v>
      </c>
    </row>
    <row r="14" spans="2:3" x14ac:dyDescent="0.25">
      <c r="B14" s="6" t="s">
        <v>20</v>
      </c>
      <c r="C14">
        <v>33</v>
      </c>
    </row>
    <row r="15" spans="2:3" x14ac:dyDescent="0.25">
      <c r="B15" s="6" t="s">
        <v>21</v>
      </c>
      <c r="C15">
        <v>40</v>
      </c>
    </row>
    <row r="16" spans="2:3" x14ac:dyDescent="0.25">
      <c r="B16" s="6" t="s">
        <v>15</v>
      </c>
      <c r="C16">
        <v>293</v>
      </c>
    </row>
    <row r="17" spans="2:14" ht="50.25" customHeight="1" x14ac:dyDescent="0.25">
      <c r="B17" s="1" t="s">
        <v>0</v>
      </c>
      <c r="C17" s="1" t="s">
        <v>1</v>
      </c>
      <c r="D17" s="1" t="s">
        <v>2</v>
      </c>
      <c r="E17" s="1" t="s">
        <v>16</v>
      </c>
      <c r="F17" s="9" t="s">
        <v>31</v>
      </c>
      <c r="G17" s="9" t="s">
        <v>30</v>
      </c>
      <c r="H17" s="26" t="s">
        <v>35</v>
      </c>
      <c r="I17" s="26" t="s">
        <v>32</v>
      </c>
      <c r="J17" s="9" t="s">
        <v>34</v>
      </c>
      <c r="K17" s="9" t="s">
        <v>33</v>
      </c>
      <c r="L17" s="28" t="s">
        <v>36</v>
      </c>
      <c r="M17" s="26" t="s">
        <v>37</v>
      </c>
      <c r="N17" s="30" t="s">
        <v>39</v>
      </c>
    </row>
    <row r="18" spans="2:14" x14ac:dyDescent="0.25">
      <c r="B18" s="1" t="s">
        <v>3</v>
      </c>
      <c r="C18" s="5">
        <v>1.85</v>
      </c>
      <c r="D18" s="2">
        <v>12.1</v>
      </c>
      <c r="E18" s="1">
        <v>800</v>
      </c>
      <c r="F18" s="1">
        <v>57.15</v>
      </c>
      <c r="G18" s="14">
        <f>K18/E18</f>
        <v>39.041493333333335</v>
      </c>
      <c r="H18" s="14">
        <f>D18+G18</f>
        <v>51.141493333333337</v>
      </c>
      <c r="I18" s="11">
        <f>(E18*$C$12)/6000</f>
        <v>17.066666666666666</v>
      </c>
      <c r="J18" s="10">
        <v>1830.07</v>
      </c>
      <c r="K18" s="13">
        <f>J18*I18</f>
        <v>31233.194666666666</v>
      </c>
      <c r="L18" s="29">
        <v>99511001057198</v>
      </c>
      <c r="M18" s="2">
        <f>37.98*0.9</f>
        <v>34.181999999999995</v>
      </c>
      <c r="N18" s="1">
        <v>8</v>
      </c>
    </row>
    <row r="19" spans="2:14" x14ac:dyDescent="0.25">
      <c r="B19" s="15" t="s">
        <v>4</v>
      </c>
      <c r="C19" s="16">
        <v>2.2999999999999998</v>
      </c>
      <c r="D19" s="17">
        <v>12.5</v>
      </c>
      <c r="E19" s="15">
        <v>800</v>
      </c>
      <c r="F19" s="15">
        <v>57.15</v>
      </c>
      <c r="G19" s="18">
        <f t="shared" ref="G19:G29" si="0">K19/E19</f>
        <v>39.041493333333335</v>
      </c>
      <c r="H19" s="14">
        <f t="shared" ref="H19:H30" si="1">D19+G19</f>
        <v>51.541493333333335</v>
      </c>
      <c r="I19" s="19">
        <f t="shared" ref="I19:I20" si="2">(E19*$C$12)/6000</f>
        <v>17.066666666666666</v>
      </c>
      <c r="J19" s="20">
        <v>1830.07</v>
      </c>
      <c r="K19" s="21">
        <f t="shared" ref="K19:K29" si="3">J19*I19</f>
        <v>31233.194666666666</v>
      </c>
      <c r="L19" s="29">
        <v>99511001057211</v>
      </c>
      <c r="M19" s="2">
        <f>40.42*0.9</f>
        <v>36.378</v>
      </c>
      <c r="N19" s="1">
        <v>107</v>
      </c>
    </row>
    <row r="20" spans="2:14" x14ac:dyDescent="0.25">
      <c r="B20" s="15" t="s">
        <v>5</v>
      </c>
      <c r="C20" s="16">
        <v>2.6</v>
      </c>
      <c r="D20" s="17">
        <v>13</v>
      </c>
      <c r="E20" s="15">
        <v>800</v>
      </c>
      <c r="F20" s="15">
        <v>57.15</v>
      </c>
      <c r="G20" s="18">
        <f t="shared" si="0"/>
        <v>39.041493333333335</v>
      </c>
      <c r="H20" s="14">
        <f t="shared" si="1"/>
        <v>52.041493333333335</v>
      </c>
      <c r="I20" s="19">
        <f t="shared" si="2"/>
        <v>17.066666666666666</v>
      </c>
      <c r="J20" s="20">
        <v>1830.07</v>
      </c>
      <c r="K20" s="21">
        <f t="shared" si="3"/>
        <v>31233.194666666666</v>
      </c>
      <c r="L20" s="29">
        <v>99511001057225</v>
      </c>
      <c r="M20" s="2">
        <f>43.05*0.9</f>
        <v>38.744999999999997</v>
      </c>
      <c r="N20" s="1">
        <v>22</v>
      </c>
    </row>
    <row r="21" spans="2:14" x14ac:dyDescent="0.25">
      <c r="B21" s="1" t="s">
        <v>6</v>
      </c>
      <c r="C21" s="5">
        <v>1.9</v>
      </c>
      <c r="D21" s="2">
        <v>12.1</v>
      </c>
      <c r="E21" s="1">
        <v>800</v>
      </c>
      <c r="F21" s="1">
        <v>57.15</v>
      </c>
      <c r="G21" s="14">
        <f t="shared" si="0"/>
        <v>42.091609999999989</v>
      </c>
      <c r="H21" s="14">
        <f t="shared" si="1"/>
        <v>54.19160999999999</v>
      </c>
      <c r="I21" s="11">
        <f>(E21*$C$13)/6000</f>
        <v>18.399999999999999</v>
      </c>
      <c r="J21" s="10">
        <v>1830.07</v>
      </c>
      <c r="K21" s="13">
        <f t="shared" si="3"/>
        <v>33673.287999999993</v>
      </c>
      <c r="L21" s="29">
        <v>99511001057208</v>
      </c>
      <c r="M21" s="1" t="s">
        <v>38</v>
      </c>
      <c r="N21" s="1" t="s">
        <v>40</v>
      </c>
    </row>
    <row r="22" spans="2:14" x14ac:dyDescent="0.25">
      <c r="B22" s="1" t="s">
        <v>7</v>
      </c>
      <c r="C22" s="5" t="s">
        <v>17</v>
      </c>
      <c r="D22" s="2">
        <v>12.5</v>
      </c>
      <c r="E22" s="1">
        <v>800</v>
      </c>
      <c r="F22" s="1">
        <v>57.15</v>
      </c>
      <c r="G22" s="14">
        <f t="shared" si="0"/>
        <v>42.091609999999989</v>
      </c>
      <c r="H22" s="14">
        <f t="shared" si="1"/>
        <v>54.591609999999989</v>
      </c>
      <c r="I22" s="11">
        <f t="shared" ref="I22:I23" si="4">(E22*$C$13)/6000</f>
        <v>18.399999999999999</v>
      </c>
      <c r="J22" s="10">
        <v>1830.07</v>
      </c>
      <c r="K22" s="13">
        <f t="shared" si="3"/>
        <v>33673.287999999993</v>
      </c>
      <c r="L22" s="29">
        <v>99511001057221</v>
      </c>
      <c r="M22" s="1" t="s">
        <v>38</v>
      </c>
      <c r="N22" s="1" t="s">
        <v>40</v>
      </c>
    </row>
    <row r="23" spans="2:14" x14ac:dyDescent="0.25">
      <c r="B23" s="1" t="s">
        <v>8</v>
      </c>
      <c r="C23" s="5">
        <v>2.5</v>
      </c>
      <c r="D23" s="2">
        <v>13</v>
      </c>
      <c r="E23" s="1">
        <v>800</v>
      </c>
      <c r="F23" s="1">
        <v>57.15</v>
      </c>
      <c r="G23" s="14">
        <f t="shared" si="0"/>
        <v>42.091609999999989</v>
      </c>
      <c r="H23" s="14">
        <f t="shared" si="1"/>
        <v>55.091609999999989</v>
      </c>
      <c r="I23" s="11">
        <f t="shared" si="4"/>
        <v>18.399999999999999</v>
      </c>
      <c r="J23" s="10">
        <v>1830.07</v>
      </c>
      <c r="K23" s="13">
        <f t="shared" si="3"/>
        <v>33673.287999999993</v>
      </c>
      <c r="L23" s="29">
        <v>99511001057227</v>
      </c>
      <c r="M23" s="1" t="s">
        <v>38</v>
      </c>
      <c r="N23" s="1">
        <v>1</v>
      </c>
    </row>
    <row r="24" spans="2:14" x14ac:dyDescent="0.25">
      <c r="B24" s="1" t="s">
        <v>9</v>
      </c>
      <c r="C24" s="5">
        <v>1.25</v>
      </c>
      <c r="D24" s="2">
        <v>9.6</v>
      </c>
      <c r="E24" s="1">
        <v>800</v>
      </c>
      <c r="F24" s="1">
        <v>31.75</v>
      </c>
      <c r="G24" s="14">
        <f t="shared" si="0"/>
        <v>3.5301875000000003</v>
      </c>
      <c r="H24" s="14">
        <f>D24+G24</f>
        <v>13.1301875</v>
      </c>
      <c r="I24" s="27">
        <v>5</v>
      </c>
      <c r="J24" s="10">
        <v>564.83000000000004</v>
      </c>
      <c r="K24" s="13">
        <f t="shared" si="3"/>
        <v>2824.15</v>
      </c>
      <c r="L24" s="29">
        <v>99511001057095</v>
      </c>
      <c r="M24" s="2">
        <f>14.58*0.9</f>
        <v>13.122</v>
      </c>
      <c r="N24" s="1">
        <v>12</v>
      </c>
    </row>
    <row r="25" spans="2:14" x14ac:dyDescent="0.25">
      <c r="B25" s="1" t="s">
        <v>10</v>
      </c>
      <c r="C25" s="5">
        <v>1.5</v>
      </c>
      <c r="D25" s="2">
        <v>9.81</v>
      </c>
      <c r="E25" s="1">
        <v>800</v>
      </c>
      <c r="F25" s="1">
        <v>31.75</v>
      </c>
      <c r="G25" s="14">
        <f t="shared" si="0"/>
        <v>3.5301875000000003</v>
      </c>
      <c r="H25" s="14">
        <f t="shared" si="1"/>
        <v>13.340187500000001</v>
      </c>
      <c r="I25" s="1">
        <v>5</v>
      </c>
      <c r="J25" s="10">
        <v>564.83000000000004</v>
      </c>
      <c r="K25" s="13">
        <f t="shared" si="3"/>
        <v>2824.15</v>
      </c>
      <c r="L25" s="29">
        <v>99511001057108</v>
      </c>
      <c r="M25" s="2">
        <f>16.51*0.9</f>
        <v>14.859000000000002</v>
      </c>
      <c r="N25" s="1">
        <v>82</v>
      </c>
    </row>
    <row r="26" spans="2:14" x14ac:dyDescent="0.25">
      <c r="B26" s="1" t="s">
        <v>11</v>
      </c>
      <c r="C26" s="5">
        <v>1.95</v>
      </c>
      <c r="D26" s="2">
        <v>11.3</v>
      </c>
      <c r="E26" s="1">
        <v>800</v>
      </c>
      <c r="F26" s="1">
        <v>31.75</v>
      </c>
      <c r="G26" s="14">
        <f t="shared" si="0"/>
        <v>3.5301875000000003</v>
      </c>
      <c r="H26" s="14">
        <f t="shared" si="1"/>
        <v>14.830187500000001</v>
      </c>
      <c r="I26" s="1">
        <v>5</v>
      </c>
      <c r="J26" s="10">
        <v>564.83000000000004</v>
      </c>
      <c r="K26" s="13">
        <f t="shared" si="3"/>
        <v>2824.15</v>
      </c>
      <c r="L26" s="29">
        <v>99511001057123</v>
      </c>
      <c r="M26" s="2">
        <f>23.78*0.9</f>
        <v>21.402000000000001</v>
      </c>
      <c r="N26" s="1">
        <v>7</v>
      </c>
    </row>
    <row r="27" spans="2:14" x14ac:dyDescent="0.25">
      <c r="B27" s="1" t="s">
        <v>12</v>
      </c>
      <c r="C27" s="5">
        <v>1.33</v>
      </c>
      <c r="D27" s="2">
        <v>9.8000000000000007</v>
      </c>
      <c r="E27" s="1">
        <v>800</v>
      </c>
      <c r="F27" s="1">
        <v>31.75</v>
      </c>
      <c r="G27" s="14">
        <f t="shared" si="0"/>
        <v>4.236225000000001</v>
      </c>
      <c r="H27" s="14">
        <f t="shared" si="1"/>
        <v>14.036225000000002</v>
      </c>
      <c r="I27" s="1">
        <v>6</v>
      </c>
      <c r="J27" s="10">
        <v>564.83000000000004</v>
      </c>
      <c r="K27" s="13">
        <f t="shared" si="3"/>
        <v>3388.9800000000005</v>
      </c>
      <c r="L27" s="29">
        <v>99511001057102</v>
      </c>
      <c r="M27" s="2">
        <f>19.83*0.9</f>
        <v>17.846999999999998</v>
      </c>
      <c r="N27" s="1">
        <v>317</v>
      </c>
    </row>
    <row r="28" spans="2:14" x14ac:dyDescent="0.25">
      <c r="B28" s="1" t="s">
        <v>13</v>
      </c>
      <c r="C28" s="5">
        <v>1.7</v>
      </c>
      <c r="D28" s="2">
        <v>10.199999999999999</v>
      </c>
      <c r="E28" s="1">
        <v>800</v>
      </c>
      <c r="F28" s="1">
        <v>31.75</v>
      </c>
      <c r="G28" s="14">
        <f t="shared" si="0"/>
        <v>4.236225000000001</v>
      </c>
      <c r="H28" s="14">
        <f t="shared" si="1"/>
        <v>14.436225</v>
      </c>
      <c r="I28" s="1">
        <v>6</v>
      </c>
      <c r="J28" s="10">
        <v>564.83000000000004</v>
      </c>
      <c r="K28" s="13">
        <f t="shared" si="3"/>
        <v>3388.9800000000005</v>
      </c>
      <c r="L28" s="29">
        <v>99511001057115</v>
      </c>
      <c r="M28" s="2">
        <f>25.62*0.9</f>
        <v>23.058</v>
      </c>
      <c r="N28" s="1">
        <v>163</v>
      </c>
    </row>
    <row r="29" spans="2:14" x14ac:dyDescent="0.25">
      <c r="B29" s="1" t="s">
        <v>14</v>
      </c>
      <c r="C29" s="5">
        <v>2</v>
      </c>
      <c r="D29" s="2">
        <v>11.1</v>
      </c>
      <c r="E29" s="1">
        <v>800</v>
      </c>
      <c r="F29" s="1">
        <v>31.75</v>
      </c>
      <c r="G29" s="14">
        <f t="shared" si="0"/>
        <v>4.236225000000001</v>
      </c>
      <c r="H29" s="14">
        <f t="shared" si="1"/>
        <v>15.336225000000001</v>
      </c>
      <c r="I29" s="1">
        <v>6</v>
      </c>
      <c r="J29" s="10">
        <v>564.83000000000004</v>
      </c>
      <c r="K29" s="13">
        <f t="shared" si="3"/>
        <v>3388.9800000000005</v>
      </c>
      <c r="L29" s="29">
        <v>99511001057130</v>
      </c>
      <c r="M29" s="1" t="s">
        <v>38</v>
      </c>
      <c r="N29" s="1" t="s">
        <v>40</v>
      </c>
    </row>
    <row r="30" spans="2:14" x14ac:dyDescent="0.25">
      <c r="B30" s="22" t="s">
        <v>15</v>
      </c>
      <c r="C30" s="23">
        <v>6</v>
      </c>
      <c r="D30" s="24">
        <v>42</v>
      </c>
      <c r="E30" s="25">
        <v>500</v>
      </c>
      <c r="F30" s="15">
        <v>82.55</v>
      </c>
      <c r="G30" s="18">
        <f>K30/E30</f>
        <v>190.91399999999999</v>
      </c>
      <c r="H30" s="14">
        <f t="shared" si="1"/>
        <v>232.91399999999999</v>
      </c>
      <c r="I30" s="15">
        <v>25</v>
      </c>
      <c r="J30" s="20">
        <v>3818.28</v>
      </c>
      <c r="K30" s="21">
        <f>J30*I30</f>
        <v>95457</v>
      </c>
      <c r="L30" s="29">
        <v>99511001085290</v>
      </c>
      <c r="M30" s="2">
        <f>107.9*0.9</f>
        <v>97.110000000000014</v>
      </c>
      <c r="N30" s="1">
        <v>45</v>
      </c>
    </row>
    <row r="31" spans="2:14" x14ac:dyDescent="0.25">
      <c r="B31" s="3"/>
      <c r="C31" s="3"/>
      <c r="D31" s="4"/>
      <c r="E31" s="3"/>
      <c r="K31" s="12">
        <f>SUM(K18:K30)</f>
        <v>308815.83799999999</v>
      </c>
      <c r="L31" s="12"/>
    </row>
    <row r="32" spans="2:14" x14ac:dyDescent="0.25">
      <c r="B32" s="7" t="s">
        <v>24</v>
      </c>
    </row>
    <row r="34" spans="2:2" x14ac:dyDescent="0.25">
      <c r="B34" s="7" t="s">
        <v>25</v>
      </c>
    </row>
    <row r="36" spans="2:2" x14ac:dyDescent="0.25">
      <c r="B36" t="s">
        <v>26</v>
      </c>
    </row>
  </sheetData>
  <pageMargins left="0.511811024" right="0.511811024" top="0.78740157499999996" bottom="0.78740157499999996" header="0.31496062000000002" footer="0.31496062000000002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Nilton Simas</cp:lastModifiedBy>
  <cp:lastPrinted>2021-07-13T12:29:27Z</cp:lastPrinted>
  <dcterms:created xsi:type="dcterms:W3CDTF">2021-07-06T13:38:55Z</dcterms:created>
  <dcterms:modified xsi:type="dcterms:W3CDTF">2021-07-16T19:05:07Z</dcterms:modified>
</cp:coreProperties>
</file>